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worksheets/sheet6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34020" yWindow="465" windowWidth="20730" windowHeight="11760" tabRatio="644" activeTab="4"/>
  </bookViews>
  <sheets>
    <sheet name="condicional" sheetId="1" r:id="rId1"/>
    <sheet name="Tipos de formulas de porcentaje" sheetId="3" r:id="rId2"/>
    <sheet name="Informe Venta y comisiones" sheetId="4" r:id="rId3"/>
    <sheet name="Informe de cuentas" sheetId="5" r:id="rId4"/>
    <sheet name="Hoja4" sheetId="6" r:id="rId5"/>
    <sheet name="Comisiones completas" sheetId="2" r:id="rId6"/>
  </sheets>
  <externalReferences>
    <externalReference r:id="rId7"/>
  </externalReferences>
  <definedNames>
    <definedName name="Vendedores">[1]Vendedores!$B$6:$G$11</definedName>
  </definedNames>
  <calcPr calcId="124519" concurrentCalc="0"/>
  <pivotCaches>
    <pivotCache cacheId="17" r:id="rId8"/>
    <pivotCache cacheId="15" r:id="rId9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1" i="3"/>
  <c r="B6"/>
  <c r="B5"/>
  <c r="E15" i="2"/>
  <c r="J2"/>
  <c r="J3"/>
  <c r="J4"/>
  <c r="J5"/>
  <c r="J6"/>
  <c r="J7"/>
  <c r="J8"/>
  <c r="J9"/>
  <c r="J10"/>
  <c r="J11"/>
  <c r="J14"/>
  <c r="I11"/>
  <c r="I10"/>
  <c r="I9"/>
  <c r="I8"/>
  <c r="I7"/>
  <c r="I6"/>
  <c r="I5"/>
  <c r="I4"/>
  <c r="I3"/>
  <c r="I2"/>
  <c r="G13"/>
  <c r="F13"/>
  <c r="E13"/>
  <c r="H11"/>
  <c r="H10"/>
  <c r="H9"/>
  <c r="H8"/>
  <c r="H7"/>
  <c r="H6"/>
  <c r="H5"/>
  <c r="H4"/>
  <c r="H3"/>
  <c r="H2"/>
  <c r="G14"/>
  <c r="F14"/>
  <c r="E14"/>
  <c r="G12"/>
  <c r="F12"/>
  <c r="E12"/>
  <c r="B4" i="1" l="1"/>
  <c r="B5"/>
  <c r="B6"/>
  <c r="B7"/>
  <c r="B8"/>
  <c r="B9"/>
  <c r="B10"/>
  <c r="B3"/>
</calcChain>
</file>

<file path=xl/sharedStrings.xml><?xml version="1.0" encoding="utf-8"?>
<sst xmlns="http://schemas.openxmlformats.org/spreadsheetml/2006/main" count="87" uniqueCount="49">
  <si>
    <t>Fecha</t>
  </si>
  <si>
    <t>Deuda</t>
  </si>
  <si>
    <t>Pagos</t>
  </si>
  <si>
    <t>Nombre</t>
  </si>
  <si>
    <t>Alvarez Juan</t>
  </si>
  <si>
    <t>Rivera Luis</t>
  </si>
  <si>
    <t>Garcia José</t>
  </si>
  <si>
    <t>Rivera Paqui</t>
  </si>
  <si>
    <t>Rossi Gina</t>
  </si>
  <si>
    <t>Garcia Mariana</t>
  </si>
  <si>
    <t xml:space="preserve">Alvarez Tomas </t>
  </si>
  <si>
    <t>Codigo</t>
  </si>
  <si>
    <t>Comision</t>
  </si>
  <si>
    <t>Comision actual</t>
  </si>
  <si>
    <t>Torres Juan</t>
  </si>
  <si>
    <t>Peralta Maxi</t>
  </si>
  <si>
    <t>Planells Joan</t>
  </si>
  <si>
    <t>Enero</t>
  </si>
  <si>
    <t>Febrero</t>
  </si>
  <si>
    <t>Marzo</t>
  </si>
  <si>
    <t>Cuentas</t>
  </si>
  <si>
    <t>Varias</t>
  </si>
  <si>
    <t>Pacha</t>
  </si>
  <si>
    <t>Lio</t>
  </si>
  <si>
    <t>Niki</t>
  </si>
  <si>
    <t>Ushuaia</t>
  </si>
  <si>
    <t>Maximo</t>
  </si>
  <si>
    <t>Minimo</t>
  </si>
  <si>
    <t>Media</t>
  </si>
  <si>
    <t>Media Ventas</t>
  </si>
  <si>
    <t>Total Ventas</t>
  </si>
  <si>
    <t>Media de comisiones</t>
  </si>
  <si>
    <t>En rojo las comisiones menores de la media</t>
  </si>
  <si>
    <t>Premio</t>
  </si>
  <si>
    <t>Absoluta</t>
  </si>
  <si>
    <t>Base imponible</t>
  </si>
  <si>
    <t xml:space="preserve">Calculando el IVA de 21% </t>
  </si>
  <si>
    <t>Utilizando un índice</t>
  </si>
  <si>
    <t>Indice</t>
  </si>
  <si>
    <t>Forma 1</t>
  </si>
  <si>
    <t>Forma 2</t>
  </si>
  <si>
    <t>Rótulos de fila</t>
  </si>
  <si>
    <t>Total general</t>
  </si>
  <si>
    <t>Valores</t>
  </si>
  <si>
    <t>Suma de Total Ventas</t>
  </si>
  <si>
    <t>Suma de Comision</t>
  </si>
  <si>
    <t>Suma de Enero</t>
  </si>
  <si>
    <t>Cuenta de Enero2</t>
  </si>
  <si>
    <t>Rótulos de columna</t>
  </si>
</sst>
</file>

<file path=xl/styles.xml><?xml version="1.0" encoding="utf-8"?>
<styleSheet xmlns="http://schemas.openxmlformats.org/spreadsheetml/2006/main">
  <numFmts count="2">
    <numFmt numFmtId="42" formatCode="_-* #,##0\ &quot;€&quot;_-;\-* #,##0\ &quot;€&quot;_-;_-* &quot;-&quot;\ &quot;€&quot;_-;_-@_-"/>
    <numFmt numFmtId="164" formatCode="d\-m;@"/>
  </numFmts>
  <fonts count="10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3"/>
      <color rgb="FF434343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1">
    <xf numFmtId="0" fontId="0" fillId="0" borderId="0" xfId="0"/>
    <xf numFmtId="1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vertical="center"/>
    </xf>
    <xf numFmtId="0" fontId="5" fillId="4" borderId="1" xfId="0" applyFont="1" applyFill="1" applyBorder="1" applyAlignment="1">
      <alignment vertical="center"/>
    </xf>
    <xf numFmtId="3" fontId="5" fillId="7" borderId="1" xfId="0" applyNumberFormat="1" applyFont="1" applyFill="1" applyBorder="1" applyAlignment="1">
      <alignment horizontal="center"/>
    </xf>
    <xf numFmtId="0" fontId="5" fillId="8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left"/>
    </xf>
    <xf numFmtId="164" fontId="1" fillId="5" borderId="2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vertical="center"/>
    </xf>
    <xf numFmtId="0" fontId="1" fillId="5" borderId="4" xfId="0" applyFont="1" applyFill="1" applyBorder="1" applyAlignment="1">
      <alignment horizontal="center"/>
    </xf>
    <xf numFmtId="164" fontId="5" fillId="3" borderId="5" xfId="0" applyNumberFormat="1" applyFont="1" applyFill="1" applyBorder="1" applyAlignment="1">
      <alignment horizontal="center"/>
    </xf>
    <xf numFmtId="0" fontId="0" fillId="9" borderId="0" xfId="0" applyFill="1" applyBorder="1"/>
    <xf numFmtId="0" fontId="0" fillId="9" borderId="6" xfId="0" applyFill="1" applyBorder="1"/>
    <xf numFmtId="0" fontId="0" fillId="9" borderId="0" xfId="0" applyFill="1" applyBorder="1" applyAlignment="1">
      <alignment vertical="center"/>
    </xf>
    <xf numFmtId="0" fontId="0" fillId="9" borderId="10" xfId="0" applyFill="1" applyBorder="1"/>
    <xf numFmtId="0" fontId="0" fillId="9" borderId="10" xfId="0" applyFill="1" applyBorder="1" applyAlignment="1">
      <alignment vertical="center"/>
    </xf>
    <xf numFmtId="0" fontId="0" fillId="9" borderId="11" xfId="0" applyFill="1" applyBorder="1"/>
    <xf numFmtId="164" fontId="5" fillId="3" borderId="12" xfId="0" applyNumberFormat="1" applyFont="1" applyFill="1" applyBorder="1" applyAlignment="1">
      <alignment horizontal="center"/>
    </xf>
    <xf numFmtId="1" fontId="5" fillId="3" borderId="13" xfId="0" applyNumberFormat="1" applyFont="1" applyFill="1" applyBorder="1" applyAlignment="1">
      <alignment horizontal="center"/>
    </xf>
    <xf numFmtId="0" fontId="6" fillId="4" borderId="13" xfId="0" applyFont="1" applyFill="1" applyBorder="1" applyAlignment="1">
      <alignment horizontal="left"/>
    </xf>
    <xf numFmtId="0" fontId="5" fillId="4" borderId="13" xfId="0" applyFont="1" applyFill="1" applyBorder="1" applyAlignment="1">
      <alignment vertical="center"/>
    </xf>
    <xf numFmtId="3" fontId="5" fillId="7" borderId="13" xfId="0" applyNumberFormat="1" applyFont="1" applyFill="1" applyBorder="1" applyAlignment="1">
      <alignment horizontal="center"/>
    </xf>
    <xf numFmtId="164" fontId="0" fillId="9" borderId="7" xfId="0" applyNumberFormat="1" applyFill="1" applyBorder="1"/>
    <xf numFmtId="0" fontId="0" fillId="6" borderId="15" xfId="0" applyNumberFormat="1" applyFill="1" applyBorder="1" applyAlignment="1">
      <alignment horizontal="center"/>
    </xf>
    <xf numFmtId="164" fontId="7" fillId="6" borderId="8" xfId="0" applyNumberFormat="1" applyFont="1" applyFill="1" applyBorder="1" applyAlignment="1">
      <alignment horizontal="center" vertical="center" wrapText="1"/>
    </xf>
    <xf numFmtId="164" fontId="7" fillId="6" borderId="9" xfId="0" applyNumberFormat="1" applyFont="1" applyFill="1" applyBorder="1" applyAlignment="1">
      <alignment horizontal="center" vertical="center" wrapText="1"/>
    </xf>
    <xf numFmtId="0" fontId="6" fillId="9" borderId="0" xfId="0" applyFont="1" applyFill="1" applyBorder="1" applyAlignment="1">
      <alignment horizontal="right" indent="1"/>
    </xf>
    <xf numFmtId="3" fontId="0" fillId="9" borderId="0" xfId="0" applyNumberFormat="1" applyFill="1" applyBorder="1"/>
    <xf numFmtId="3" fontId="0" fillId="9" borderId="13" xfId="0" applyNumberFormat="1" applyFill="1" applyBorder="1"/>
    <xf numFmtId="1" fontId="0" fillId="9" borderId="14" xfId="0" applyNumberFormat="1" applyFill="1" applyBorder="1"/>
    <xf numFmtId="1" fontId="0" fillId="10" borderId="1" xfId="0" applyNumberFormat="1" applyFill="1" applyBorder="1"/>
    <xf numFmtId="0" fontId="8" fillId="0" borderId="0" xfId="0" applyFont="1"/>
    <xf numFmtId="0" fontId="0" fillId="9" borderId="1" xfId="0" applyFill="1" applyBorder="1" applyAlignment="1">
      <alignment horizontal="right" vertical="center"/>
    </xf>
    <xf numFmtId="42" fontId="9" fillId="11" borderId="1" xfId="0" applyNumberFormat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0" xfId="0" applyBorder="1"/>
    <xf numFmtId="0" fontId="0" fillId="0" borderId="20" xfId="0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pivotButton="1" applyAlignment="1">
      <alignment horizontal="center"/>
    </xf>
  </cellXfs>
  <cellStyles count="2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Normal" xfId="0" builtinId="0"/>
  </cellStyles>
  <dxfs count="27">
    <dxf>
      <alignment horizontal="center" readingOrder="0"/>
    </dxf>
    <dxf>
      <alignment horizontal="center" readingOrder="0"/>
    </dxf>
    <dxf>
      <alignment horizontal="center" readingOrder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FF00"/>
      </font>
      <fill>
        <patternFill patternType="solid">
          <fgColor indexed="64"/>
          <bgColor theme="6"/>
        </patternFill>
      </fill>
    </dxf>
    <dxf>
      <font>
        <u/>
        <color theme="3" tint="0.39997558519241921"/>
      </font>
      <fill>
        <patternFill patternType="none">
          <fgColor indexed="64"/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FF00"/>
      </font>
      <fill>
        <patternFill patternType="solid">
          <fgColor indexed="64"/>
          <bgColor theme="6"/>
        </patternFill>
      </fill>
    </dxf>
    <dxf>
      <font>
        <u/>
        <color theme="3" tint="0.39997558519241921"/>
      </font>
      <fill>
        <patternFill patternType="none">
          <fgColor indexed="64"/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FF00"/>
      </font>
      <fill>
        <patternFill patternType="solid">
          <fgColor indexed="64"/>
          <bgColor theme="6"/>
        </patternFill>
      </fill>
    </dxf>
    <dxf>
      <font>
        <u/>
        <color theme="3" tint="0.39997558519241921"/>
      </font>
      <fill>
        <patternFill patternType="none">
          <fgColor indexed="64"/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FF00"/>
      </font>
      <fill>
        <patternFill patternType="solid">
          <fgColor indexed="64"/>
          <bgColor theme="6"/>
        </patternFill>
      </fill>
    </dxf>
    <dxf>
      <font>
        <u/>
        <color theme="3" tint="0.39997558519241921"/>
      </font>
      <fill>
        <patternFill patternType="none">
          <fgColor indexed="64"/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FF00"/>
      </font>
      <fill>
        <patternFill patternType="solid">
          <fgColor indexed="64"/>
          <bgColor theme="6"/>
        </patternFill>
      </fill>
    </dxf>
    <dxf>
      <font>
        <u/>
        <color theme="3" tint="0.39997558519241921"/>
      </font>
      <fill>
        <patternFill patternType="none">
          <fgColor indexed="64"/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FF00"/>
      </font>
      <fill>
        <patternFill patternType="solid">
          <fgColor indexed="64"/>
          <bgColor theme="6"/>
        </patternFill>
      </fill>
    </dxf>
    <dxf>
      <font>
        <u/>
        <color theme="3" tint="0.39997558519241921"/>
      </font>
      <fill>
        <patternFill patternType="none">
          <fgColor indexed="64"/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FF00"/>
      </font>
      <fill>
        <patternFill patternType="solid">
          <fgColor indexed="64"/>
          <bgColor theme="6"/>
        </patternFill>
      </fill>
    </dxf>
    <dxf>
      <font>
        <u/>
        <color theme="3" tint="0.39997558519241921"/>
      </font>
      <fill>
        <patternFill patternType="none">
          <fgColor indexed="64"/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00"/>
      </font>
      <fill>
        <patternFill patternType="solid">
          <fgColor indexed="64"/>
          <bgColor theme="6"/>
        </patternFill>
      </fill>
    </dxf>
    <dxf>
      <font>
        <u/>
        <color theme="3" tint="0.39997558519241921"/>
      </font>
      <fill>
        <patternFill patternType="none">
          <fgColor indexed="64"/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t/Downloads/C&#225;lculo%20de%20comisiones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Tabla comisiones"/>
      <sheetName val="Ventas"/>
      <sheetName val="Vendedores"/>
    </sheetNames>
    <sheetDataSet>
      <sheetData sheetId="0" refreshError="1"/>
      <sheetData sheetId="1" refreshError="1"/>
      <sheetData sheetId="2" refreshError="1"/>
      <sheetData sheetId="3">
        <row r="6">
          <cell r="B6">
            <v>1</v>
          </cell>
          <cell r="C6" t="str">
            <v>Alvarez Juan</v>
          </cell>
          <cell r="D6" t="str">
            <v>Norte</v>
          </cell>
          <cell r="E6" t="str">
            <v>Quito</v>
          </cell>
          <cell r="F6" t="str">
            <v>mayorista</v>
          </cell>
          <cell r="G6">
            <v>50000</v>
          </cell>
        </row>
        <row r="7">
          <cell r="B7">
            <v>2</v>
          </cell>
          <cell r="C7" t="str">
            <v>Rivera Luis</v>
          </cell>
          <cell r="D7" t="str">
            <v>Sur</v>
          </cell>
          <cell r="E7" t="str">
            <v>Guayaquil</v>
          </cell>
          <cell r="F7" t="str">
            <v>minorista</v>
          </cell>
          <cell r="G7">
            <v>10000</v>
          </cell>
        </row>
        <row r="8">
          <cell r="B8">
            <v>3</v>
          </cell>
          <cell r="C8" t="str">
            <v>Garcia José</v>
          </cell>
          <cell r="D8" t="str">
            <v>Este</v>
          </cell>
          <cell r="E8" t="str">
            <v>Cuenca</v>
          </cell>
          <cell r="F8" t="str">
            <v>mayorista</v>
          </cell>
          <cell r="G8">
            <v>47800</v>
          </cell>
        </row>
        <row r="9">
          <cell r="B9">
            <v>4</v>
          </cell>
          <cell r="C9" t="str">
            <v>Pérez Francisco</v>
          </cell>
          <cell r="D9" t="str">
            <v>Oeste</v>
          </cell>
          <cell r="E9" t="str">
            <v>Manta</v>
          </cell>
          <cell r="F9" t="str">
            <v>minorista</v>
          </cell>
          <cell r="G9">
            <v>6500</v>
          </cell>
        </row>
        <row r="10">
          <cell r="B10">
            <v>5</v>
          </cell>
          <cell r="C10" t="str">
            <v>Rossi Gino</v>
          </cell>
          <cell r="D10" t="str">
            <v>´Norte</v>
          </cell>
          <cell r="E10" t="str">
            <v>Quito</v>
          </cell>
          <cell r="F10" t="str">
            <v>mayorista</v>
          </cell>
          <cell r="G10">
            <v>65450</v>
          </cell>
        </row>
        <row r="11">
          <cell r="B11">
            <v>6</v>
          </cell>
          <cell r="C11" t="str">
            <v>Ortiz Mario</v>
          </cell>
          <cell r="D11" t="str">
            <v>Este</v>
          </cell>
          <cell r="E11" t="str">
            <v>Guayaquil</v>
          </cell>
          <cell r="F11" t="str">
            <v>minorista</v>
          </cell>
          <cell r="G11">
            <v>11000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lumno Delta" refreshedDate="42828.666643402779" createdVersion="3" refreshedVersion="3" minRefreshableVersion="3" recordCount="17">
  <cacheSource type="worksheet">
    <worksheetSource ref="A1:J18" sheet="Comisiones completas"/>
  </cacheSource>
  <cacheFields count="10">
    <cacheField name="Fecha" numFmtId="0">
      <sharedItems containsDate="1" containsBlank="1" containsMixedTypes="1" minDate="2001-09-10T00:00:00" maxDate="1899-12-31T00:09:04"/>
    </cacheField>
    <cacheField name="Codigo" numFmtId="0">
      <sharedItems containsString="0" containsBlank="1" containsNumber="1" containsInteger="1" minValue="1" maxValue="5"/>
    </cacheField>
    <cacheField name="Nombre" numFmtId="0">
      <sharedItems containsBlank="1" count="14">
        <s v="Planells Joan"/>
        <s v="Rivera Luis"/>
        <s v="Garcia José"/>
        <s v="Rivera Paqui"/>
        <s v="Torres Juan"/>
        <s v="Peralta Maxi"/>
        <s v="Rossi Gina"/>
        <s v="Garcia Mariana"/>
        <s v="Alvarez Juan"/>
        <s v="Alvarez Tomas "/>
        <s v="Maximo"/>
        <s v="Minimo"/>
        <s v="Media"/>
        <m/>
      </sharedItems>
    </cacheField>
    <cacheField name="Cuentas" numFmtId="0">
      <sharedItems containsBlank="1" count="7">
        <s v="Varias"/>
        <s v="Pacha"/>
        <s v="Lio"/>
        <s v="Niki"/>
        <s v="Ushuaia"/>
        <m/>
        <s v="Premio"/>
      </sharedItems>
    </cacheField>
    <cacheField name="Enero" numFmtId="0">
      <sharedItems containsString="0" containsBlank="1" containsNumber="1" minValue="234" maxValue="4566"/>
    </cacheField>
    <cacheField name="Febrero" numFmtId="0">
      <sharedItems containsString="0" containsBlank="1" containsNumber="1" minValue="344" maxValue="4980"/>
    </cacheField>
    <cacheField name="Marzo" numFmtId="0">
      <sharedItems containsString="0" containsBlank="1" containsNumber="1" minValue="616.25" maxValue="12456"/>
    </cacheField>
    <cacheField name="Total Ventas" numFmtId="0">
      <sharedItems containsString="0" containsBlank="1" containsNumber="1" minValue="1299.25" maxValue="22002" count="11">
        <n v="2409.5500000000002"/>
        <n v="3292"/>
        <n v="10338"/>
        <n v="4486.75"/>
        <n v="4245.3"/>
        <n v="11221"/>
        <n v="2477"/>
        <n v="1710.5"/>
        <n v="1299.25"/>
        <n v="22002"/>
        <m/>
      </sharedItems>
    </cacheField>
    <cacheField name="Media Ventas" numFmtId="0">
      <sharedItems containsString="0" containsBlank="1" containsNumber="1" minValue="433.08333333333331" maxValue="7334"/>
    </cacheField>
    <cacheField name="Comision" numFmtId="0">
      <sharedItems containsString="0" containsBlank="1" containsNumber="1" minValue="38.977499999999999" maxValue="660.06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lumno Delta" refreshedDate="42828.670592824077" createdVersion="3" refreshedVersion="3" minRefreshableVersion="3" recordCount="10">
  <cacheSource type="worksheet">
    <worksheetSource ref="A1:J11" sheet="Comisiones completas"/>
  </cacheSource>
  <cacheFields count="10">
    <cacheField name="Fecha" numFmtId="164">
      <sharedItems containsSemiMixedTypes="0" containsNonDate="0" containsDate="1" containsString="0" minDate="2001-09-10T00:00:00" maxDate="2001-10-30T00:00:00"/>
    </cacheField>
    <cacheField name="Codigo" numFmtId="1">
      <sharedItems containsSemiMixedTypes="0" containsString="0" containsNumber="1" containsInteger="1" minValue="1" maxValue="5"/>
    </cacheField>
    <cacheField name="Nombre" numFmtId="0">
      <sharedItems/>
    </cacheField>
    <cacheField name="Cuentas" numFmtId="0">
      <sharedItems count="5">
        <s v="Varias"/>
        <s v="Pacha"/>
        <s v="Lio"/>
        <s v="Niki"/>
        <s v="Ushuaia"/>
      </sharedItems>
    </cacheField>
    <cacheField name="Enero" numFmtId="3">
      <sharedItems containsSemiMixedTypes="0" containsString="0" containsNumber="1" containsInteger="1" minValue="234" maxValue="4566"/>
    </cacheField>
    <cacheField name="Febrero" numFmtId="3">
      <sharedItems containsSemiMixedTypes="0" containsString="0" containsNumber="1" containsInteger="1" minValue="344" maxValue="4980"/>
    </cacheField>
    <cacheField name="Marzo" numFmtId="3">
      <sharedItems containsSemiMixedTypes="0" containsString="0" containsNumber="1" minValue="616.25" maxValue="12456"/>
    </cacheField>
    <cacheField name="Total Ventas" numFmtId="3">
      <sharedItems containsSemiMixedTypes="0" containsString="0" containsNumber="1" minValue="1299.25" maxValue="22002"/>
    </cacheField>
    <cacheField name="Media Ventas" numFmtId="3">
      <sharedItems containsSemiMixedTypes="0" containsString="0" containsNumber="1" minValue="433.08333333333331" maxValue="7334"/>
    </cacheField>
    <cacheField name="Comision" numFmtId="1">
      <sharedItems containsSemiMixedTypes="0" containsString="0" containsNumber="1" minValue="38.977499999999999" maxValue="660.06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">
  <r>
    <d v="2001-09-10T00:00:00"/>
    <n v="1"/>
    <x v="0"/>
    <x v="0"/>
    <n v="345"/>
    <n v="790"/>
    <n v="1274.55"/>
    <x v="0"/>
    <n v="803.18333333333339"/>
    <n v="72.286500000000004"/>
  </r>
  <r>
    <d v="2001-09-13T00:00:00"/>
    <n v="2"/>
    <x v="1"/>
    <x v="0"/>
    <n v="567"/>
    <n v="898"/>
    <n v="1827"/>
    <x v="1"/>
    <n v="1097.3333333333333"/>
    <n v="98.76"/>
  </r>
  <r>
    <d v="2001-09-20T00:00:00"/>
    <n v="3"/>
    <x v="2"/>
    <x v="1"/>
    <n v="1232"/>
    <n v="2356"/>
    <n v="6750"/>
    <x v="2"/>
    <n v="3446"/>
    <n v="310.14"/>
  </r>
  <r>
    <d v="2001-09-24T00:00:00"/>
    <n v="2"/>
    <x v="3"/>
    <x v="0"/>
    <n v="2333"/>
    <n v="1233"/>
    <n v="920.75"/>
    <x v="3"/>
    <n v="1495.5833333333333"/>
    <n v="134.60249999999999"/>
  </r>
  <r>
    <d v="2001-09-27T00:00:00"/>
    <n v="1"/>
    <x v="4"/>
    <x v="2"/>
    <n v="1222"/>
    <n v="1234"/>
    <n v="1789.3"/>
    <x v="4"/>
    <n v="1415.1000000000001"/>
    <n v="127.35900000000001"/>
  </r>
  <r>
    <d v="2001-10-01T00:00:00"/>
    <n v="1"/>
    <x v="5"/>
    <x v="3"/>
    <n v="3456"/>
    <n v="3444"/>
    <n v="4321"/>
    <x v="5"/>
    <n v="3740.3333333333335"/>
    <n v="336.63"/>
  </r>
  <r>
    <d v="2001-10-03T00:00:00"/>
    <n v="5"/>
    <x v="6"/>
    <x v="0"/>
    <n v="344"/>
    <n v="899"/>
    <n v="1234"/>
    <x v="6"/>
    <n v="825.66666666666663"/>
    <n v="74.31"/>
  </r>
  <r>
    <d v="2001-10-15T00:00:00"/>
    <n v="3"/>
    <x v="7"/>
    <x v="0"/>
    <n v="453"/>
    <n v="344"/>
    <n v="913.5"/>
    <x v="7"/>
    <n v="570.16666666666663"/>
    <n v="51.314999999999998"/>
  </r>
  <r>
    <d v="2001-10-23T00:00:00"/>
    <n v="1"/>
    <x v="8"/>
    <x v="0"/>
    <n v="234"/>
    <n v="449"/>
    <n v="616.25"/>
    <x v="8"/>
    <n v="433.08333333333331"/>
    <n v="38.977499999999999"/>
  </r>
  <r>
    <d v="2001-10-29T00:00:00"/>
    <n v="5"/>
    <x v="9"/>
    <x v="4"/>
    <n v="4566"/>
    <n v="4980"/>
    <n v="12456"/>
    <x v="9"/>
    <n v="7334"/>
    <n v="660.06"/>
  </r>
  <r>
    <m/>
    <m/>
    <x v="10"/>
    <x v="5"/>
    <n v="4566"/>
    <n v="4980"/>
    <n v="12456"/>
    <x v="10"/>
    <m/>
    <m/>
  </r>
  <r>
    <m/>
    <m/>
    <x v="11"/>
    <x v="5"/>
    <n v="234"/>
    <n v="344"/>
    <n v="616.25"/>
    <x v="10"/>
    <m/>
    <m/>
  </r>
  <r>
    <m/>
    <m/>
    <x v="12"/>
    <x v="5"/>
    <n v="1475.2"/>
    <n v="1662.7"/>
    <n v="3210.2349999999997"/>
    <x v="10"/>
    <m/>
    <n v="190.44405"/>
  </r>
  <r>
    <m/>
    <m/>
    <x v="13"/>
    <x v="6"/>
    <n v="333.27708749999999"/>
    <m/>
    <m/>
    <x v="10"/>
    <m/>
    <m/>
  </r>
  <r>
    <s v="Comision actual"/>
    <m/>
    <x v="13"/>
    <x v="5"/>
    <m/>
    <m/>
    <m/>
    <x v="10"/>
    <m/>
    <m/>
  </r>
  <r>
    <m/>
    <m/>
    <x v="13"/>
    <x v="5"/>
    <m/>
    <m/>
    <m/>
    <x v="10"/>
    <m/>
    <m/>
  </r>
  <r>
    <n v="3"/>
    <m/>
    <x v="13"/>
    <x v="5"/>
    <m/>
    <m/>
    <m/>
    <x v="10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">
  <r>
    <d v="2001-09-10T00:00:00"/>
    <n v="1"/>
    <s v="Planells Joan"/>
    <x v="0"/>
    <n v="345"/>
    <n v="790"/>
    <n v="1274.55"/>
    <n v="2409.5500000000002"/>
    <n v="803.18333333333339"/>
    <n v="72.286500000000004"/>
  </r>
  <r>
    <d v="2001-09-13T00:00:00"/>
    <n v="2"/>
    <s v="Rivera Luis"/>
    <x v="0"/>
    <n v="567"/>
    <n v="898"/>
    <n v="1827"/>
    <n v="3292"/>
    <n v="1097.3333333333333"/>
    <n v="98.76"/>
  </r>
  <r>
    <d v="2001-09-20T00:00:00"/>
    <n v="3"/>
    <s v="Garcia José"/>
    <x v="1"/>
    <n v="1232"/>
    <n v="2356"/>
    <n v="6750"/>
    <n v="10338"/>
    <n v="3446"/>
    <n v="310.14"/>
  </r>
  <r>
    <d v="2001-09-24T00:00:00"/>
    <n v="2"/>
    <s v="Rivera Paqui"/>
    <x v="0"/>
    <n v="2333"/>
    <n v="1233"/>
    <n v="920.75"/>
    <n v="4486.75"/>
    <n v="1495.5833333333333"/>
    <n v="134.60249999999999"/>
  </r>
  <r>
    <d v="2001-09-27T00:00:00"/>
    <n v="1"/>
    <s v="Torres Juan"/>
    <x v="2"/>
    <n v="1222"/>
    <n v="1234"/>
    <n v="1789.3"/>
    <n v="4245.3"/>
    <n v="1415.1000000000001"/>
    <n v="127.35900000000001"/>
  </r>
  <r>
    <d v="2001-10-01T00:00:00"/>
    <n v="1"/>
    <s v="Peralta Maxi"/>
    <x v="3"/>
    <n v="3456"/>
    <n v="3444"/>
    <n v="4321"/>
    <n v="11221"/>
    <n v="3740.3333333333335"/>
    <n v="336.63"/>
  </r>
  <r>
    <d v="2001-10-03T00:00:00"/>
    <n v="5"/>
    <s v="Rossi Gina"/>
    <x v="0"/>
    <n v="344"/>
    <n v="899"/>
    <n v="1234"/>
    <n v="2477"/>
    <n v="825.66666666666663"/>
    <n v="74.31"/>
  </r>
  <r>
    <d v="2001-10-15T00:00:00"/>
    <n v="3"/>
    <s v="Garcia Mariana"/>
    <x v="0"/>
    <n v="453"/>
    <n v="344"/>
    <n v="913.5"/>
    <n v="1710.5"/>
    <n v="570.16666666666663"/>
    <n v="51.314999999999998"/>
  </r>
  <r>
    <d v="2001-10-23T00:00:00"/>
    <n v="1"/>
    <s v="Alvarez Juan"/>
    <x v="0"/>
    <n v="234"/>
    <n v="449"/>
    <n v="616.25"/>
    <n v="1299.25"/>
    <n v="433.08333333333331"/>
    <n v="38.977499999999999"/>
  </r>
  <r>
    <d v="2001-10-29T00:00:00"/>
    <n v="5"/>
    <s v="Alvarez Tomas "/>
    <x v="4"/>
    <n v="4566"/>
    <n v="4980"/>
    <n v="12456"/>
    <n v="22002"/>
    <n v="7334"/>
    <n v="660.0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3" cacheId="17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>
  <location ref="A3:C15" firstHeaderRow="1" firstDataRow="2" firstDataCol="1"/>
  <pivotFields count="10">
    <pivotField showAll="0"/>
    <pivotField showAll="0"/>
    <pivotField axis="axisRow" showAll="0">
      <items count="15">
        <item x="8"/>
        <item x="9"/>
        <item x="2"/>
        <item x="7"/>
        <item h="1" x="10"/>
        <item h="1" x="12"/>
        <item h="1" x="11"/>
        <item x="5"/>
        <item x="0"/>
        <item x="1"/>
        <item x="3"/>
        <item x="6"/>
        <item x="4"/>
        <item h="1" x="13"/>
        <item t="default"/>
      </items>
    </pivotField>
    <pivotField showAll="0"/>
    <pivotField showAll="0"/>
    <pivotField showAll="0"/>
    <pivotField showAll="0"/>
    <pivotField dataField="1" showAll="0">
      <items count="12">
        <item x="8"/>
        <item x="7"/>
        <item x="0"/>
        <item x="6"/>
        <item x="1"/>
        <item x="4"/>
        <item x="3"/>
        <item x="2"/>
        <item x="5"/>
        <item x="9"/>
        <item x="10"/>
        <item t="default"/>
      </items>
    </pivotField>
    <pivotField showAll="0"/>
    <pivotField dataField="1" showAll="0"/>
  </pivotFields>
  <rowFields count="1">
    <field x="2"/>
  </rowFields>
  <rowItems count="11">
    <i>
      <x/>
    </i>
    <i>
      <x v="1"/>
    </i>
    <i>
      <x v="2"/>
    </i>
    <i>
      <x v="3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Total Ventas" fld="7" baseField="0" baseItem="0"/>
    <dataField name="Suma de Comision" fld="9" baseField="0" baseItem="0"/>
  </dataFields>
  <pivotTableStyleInfo name="PivotStyleMedium4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la dinámica4" cacheId="15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>
  <location ref="A3:C10" firstHeaderRow="1" firstDataRow="2" firstDataCol="1"/>
  <pivotFields count="10">
    <pivotField numFmtId="164" showAll="0"/>
    <pivotField numFmtId="1" showAll="0"/>
    <pivotField showAll="0"/>
    <pivotField axis="axisRow" showAll="0">
      <items count="6">
        <item x="2"/>
        <item x="3"/>
        <item x="1"/>
        <item x="4"/>
        <item x="0"/>
        <item t="default"/>
      </items>
    </pivotField>
    <pivotField dataField="1" numFmtId="3" showAll="0"/>
    <pivotField numFmtId="3" showAll="0"/>
    <pivotField numFmtId="3" showAll="0"/>
    <pivotField numFmtId="3" showAll="0"/>
    <pivotField numFmtId="3" showAll="0"/>
    <pivotField numFmtId="1"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Enero" fld="4" baseField="0" baseItem="0"/>
    <dataField name="Cuenta de Enero2" fld="4" subtotal="count" baseField="0" baseItem="0"/>
  </dataFields>
  <pivotTableStyleInfo name="PivotStyleMedium4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Tabla dinámica5" cacheId="17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>
  <location ref="A3:F9" firstHeaderRow="1" firstDataRow="2" firstDataCol="1"/>
  <pivotFields count="10">
    <pivotField showAll="0"/>
    <pivotField showAll="0"/>
    <pivotField axis="axisRow" showAll="0">
      <items count="15">
        <item x="8"/>
        <item x="9"/>
        <item x="2"/>
        <item x="7"/>
        <item x="10"/>
        <item x="12"/>
        <item x="11"/>
        <item x="5"/>
        <item x="0"/>
        <item x="1"/>
        <item x="3"/>
        <item x="6"/>
        <item x="4"/>
        <item x="13"/>
        <item t="default"/>
      </items>
    </pivotField>
    <pivotField axis="axisCol" showAll="0">
      <items count="8">
        <item x="2"/>
        <item x="3"/>
        <item x="1"/>
        <item h="1" x="6"/>
        <item x="4"/>
        <item h="1" x="0"/>
        <item h="1" x="5"/>
        <item t="default"/>
      </items>
    </pivotField>
    <pivotField showAll="0"/>
    <pivotField showAll="0"/>
    <pivotField showAll="0"/>
    <pivotField dataField="1" showAll="0"/>
    <pivotField showAll="0"/>
    <pivotField showAll="0"/>
  </pivotFields>
  <rowFields count="1">
    <field x="2"/>
  </rowFields>
  <rowItems count="5">
    <i>
      <x v="1"/>
    </i>
    <i>
      <x v="2"/>
    </i>
    <i>
      <x v="7"/>
    </i>
    <i>
      <x v="12"/>
    </i>
    <i t="grand">
      <x/>
    </i>
  </rowItems>
  <colFields count="1">
    <field x="3"/>
  </colFields>
  <colItems count="5">
    <i>
      <x/>
    </i>
    <i>
      <x v="1"/>
    </i>
    <i>
      <x v="2"/>
    </i>
    <i>
      <x v="4"/>
    </i>
    <i t="grand">
      <x/>
    </i>
  </colItems>
  <dataFields count="1">
    <dataField name="Suma de Total Ventas" fld="7" baseField="0" baseItem="0"/>
  </dataFields>
  <formats count="3">
    <format dxfId="2">
      <pivotArea field="2" type="button" dataOnly="0" labelOnly="1" outline="0" axis="axisRow" fieldPosition="0"/>
    </format>
    <format dxfId="1">
      <pivotArea dataOnly="0" labelOnly="1" fieldPosition="0">
        <references count="1">
          <reference field="3" count="0"/>
        </references>
      </pivotArea>
    </format>
    <format dxfId="0">
      <pivotArea dataOnly="0" labelOnly="1" grandCol="1" outline="0" fieldPosition="0"/>
    </format>
  </formats>
  <pivotTableStyleInfo name="PivotStyleMedium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"/>
  <sheetViews>
    <sheetView showRuler="0" zoomScale="150" zoomScaleNormal="150" zoomScalePageLayoutView="150" workbookViewId="0">
      <selection activeCell="C28" sqref="C28"/>
    </sheetView>
  </sheetViews>
  <sheetFormatPr baseColWidth="10" defaultRowHeight="15.75"/>
  <cols>
    <col min="1" max="1" width="8.875" style="2" customWidth="1"/>
    <col min="2" max="2" width="11.375" style="2" customWidth="1"/>
    <col min="3" max="3" width="16.125" style="2" customWidth="1"/>
  </cols>
  <sheetData>
    <row r="1" spans="1:3" ht="16.5">
      <c r="A1" s="3" t="s">
        <v>0</v>
      </c>
      <c r="B1" s="3" t="s">
        <v>1</v>
      </c>
      <c r="C1" s="3" t="s">
        <v>2</v>
      </c>
    </row>
    <row r="2" spans="1:3">
      <c r="A2" s="1">
        <v>42371</v>
      </c>
      <c r="B2" s="2">
        <v>1000</v>
      </c>
      <c r="C2" s="2">
        <v>150</v>
      </c>
    </row>
    <row r="3" spans="1:3">
      <c r="A3" s="1">
        <v>42407</v>
      </c>
      <c r="B3" s="2">
        <f>B2-C2</f>
        <v>850</v>
      </c>
      <c r="C3" s="2">
        <v>250</v>
      </c>
    </row>
    <row r="4" spans="1:3">
      <c r="A4" s="1">
        <v>42432</v>
      </c>
      <c r="B4" s="2">
        <f t="shared" ref="B4:B10" si="0">B3-C3</f>
        <v>600</v>
      </c>
      <c r="C4" s="2">
        <v>346</v>
      </c>
    </row>
    <row r="5" spans="1:3">
      <c r="A5" s="1">
        <v>42464</v>
      </c>
      <c r="B5" s="2">
        <f t="shared" si="0"/>
        <v>254</v>
      </c>
      <c r="C5" s="2">
        <v>250</v>
      </c>
    </row>
    <row r="6" spans="1:3">
      <c r="A6" s="1">
        <v>42465</v>
      </c>
      <c r="B6" s="2">
        <f t="shared" si="0"/>
        <v>4</v>
      </c>
      <c r="C6" s="2">
        <v>100</v>
      </c>
    </row>
    <row r="7" spans="1:3">
      <c r="A7" s="1">
        <v>42492</v>
      </c>
      <c r="B7" s="2">
        <f t="shared" si="0"/>
        <v>-96</v>
      </c>
      <c r="C7" s="2">
        <v>340</v>
      </c>
    </row>
    <row r="8" spans="1:3">
      <c r="A8" s="1">
        <v>42566</v>
      </c>
      <c r="B8" s="2">
        <f t="shared" si="0"/>
        <v>-436</v>
      </c>
      <c r="C8" s="2">
        <v>100</v>
      </c>
    </row>
    <row r="9" spans="1:3">
      <c r="A9" s="1">
        <v>42628</v>
      </c>
      <c r="B9" s="2">
        <f t="shared" si="0"/>
        <v>-536</v>
      </c>
      <c r="C9" s="2">
        <v>464</v>
      </c>
    </row>
    <row r="10" spans="1:3">
      <c r="A10" s="1">
        <v>42706</v>
      </c>
      <c r="B10" s="2">
        <f t="shared" si="0"/>
        <v>-1000</v>
      </c>
    </row>
  </sheetData>
  <conditionalFormatting sqref="B3:B10">
    <cfRule type="cellIs" dxfId="26" priority="1" operator="lessThan">
      <formula>0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12"/>
  <sheetViews>
    <sheetView workbookViewId="0">
      <selection activeCell="B12" sqref="B12"/>
    </sheetView>
  </sheetViews>
  <sheetFormatPr baseColWidth="10" defaultRowHeight="15.75"/>
  <cols>
    <col min="1" max="1" width="18.25" customWidth="1"/>
  </cols>
  <sheetData>
    <row r="1" spans="1:2">
      <c r="A1" t="s">
        <v>36</v>
      </c>
    </row>
    <row r="3" spans="1:2">
      <c r="A3" t="s">
        <v>34</v>
      </c>
    </row>
    <row r="4" spans="1:2">
      <c r="A4" s="39" t="s">
        <v>35</v>
      </c>
      <c r="B4" s="40">
        <v>100</v>
      </c>
    </row>
    <row r="5" spans="1:2">
      <c r="A5" s="41" t="s">
        <v>39</v>
      </c>
      <c r="B5" s="42">
        <f>B4*0.21</f>
        <v>21</v>
      </c>
    </row>
    <row r="6" spans="1:2">
      <c r="A6" s="43" t="s">
        <v>40</v>
      </c>
      <c r="B6" s="44">
        <f>B4*21/100</f>
        <v>21</v>
      </c>
    </row>
    <row r="8" spans="1:2">
      <c r="A8" t="s">
        <v>37</v>
      </c>
    </row>
    <row r="9" spans="1:2">
      <c r="A9" s="39" t="s">
        <v>38</v>
      </c>
      <c r="B9" s="40">
        <v>21</v>
      </c>
    </row>
    <row r="10" spans="1:2">
      <c r="A10" s="41" t="s">
        <v>35</v>
      </c>
      <c r="B10" s="42">
        <v>100</v>
      </c>
    </row>
    <row r="11" spans="1:2">
      <c r="A11" s="46" t="s">
        <v>12</v>
      </c>
      <c r="B11" s="44">
        <f>B10*B9/100</f>
        <v>21</v>
      </c>
    </row>
    <row r="12" spans="1:2">
      <c r="A12" s="45"/>
      <c r="B12" s="4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C15"/>
  <sheetViews>
    <sheetView workbookViewId="0">
      <selection activeCell="F16" sqref="F16"/>
    </sheetView>
  </sheetViews>
  <sheetFormatPr baseColWidth="10" defaultRowHeight="15.75"/>
  <cols>
    <col min="1" max="1" width="14.625" customWidth="1"/>
    <col min="2" max="2" width="18.625" customWidth="1"/>
    <col min="3" max="3" width="15.75" customWidth="1"/>
  </cols>
  <sheetData>
    <row r="3" spans="1:3">
      <c r="B3" s="47" t="s">
        <v>43</v>
      </c>
    </row>
    <row r="4" spans="1:3">
      <c r="A4" s="47" t="s">
        <v>41</v>
      </c>
      <c r="B4" t="s">
        <v>44</v>
      </c>
      <c r="C4" t="s">
        <v>45</v>
      </c>
    </row>
    <row r="5" spans="1:3">
      <c r="A5" s="48" t="s">
        <v>4</v>
      </c>
      <c r="B5" s="49">
        <v>1299.25</v>
      </c>
      <c r="C5" s="49">
        <v>38.977499999999999</v>
      </c>
    </row>
    <row r="6" spans="1:3">
      <c r="A6" s="48" t="s">
        <v>10</v>
      </c>
      <c r="B6" s="49">
        <v>22002</v>
      </c>
      <c r="C6" s="49">
        <v>660.06</v>
      </c>
    </row>
    <row r="7" spans="1:3">
      <c r="A7" s="48" t="s">
        <v>6</v>
      </c>
      <c r="B7" s="49">
        <v>10338</v>
      </c>
      <c r="C7" s="49">
        <v>310.14</v>
      </c>
    </row>
    <row r="8" spans="1:3">
      <c r="A8" s="48" t="s">
        <v>9</v>
      </c>
      <c r="B8" s="49">
        <v>1710.5</v>
      </c>
      <c r="C8" s="49">
        <v>51.314999999999998</v>
      </c>
    </row>
    <row r="9" spans="1:3">
      <c r="A9" s="48" t="s">
        <v>15</v>
      </c>
      <c r="B9" s="49">
        <v>11221</v>
      </c>
      <c r="C9" s="49">
        <v>336.63</v>
      </c>
    </row>
    <row r="10" spans="1:3">
      <c r="A10" s="48" t="s">
        <v>16</v>
      </c>
      <c r="B10" s="49">
        <v>2409.5500000000002</v>
      </c>
      <c r="C10" s="49">
        <v>72.286500000000004</v>
      </c>
    </row>
    <row r="11" spans="1:3">
      <c r="A11" s="48" t="s">
        <v>5</v>
      </c>
      <c r="B11" s="49">
        <v>3292</v>
      </c>
      <c r="C11" s="49">
        <v>98.76</v>
      </c>
    </row>
    <row r="12" spans="1:3">
      <c r="A12" s="48" t="s">
        <v>7</v>
      </c>
      <c r="B12" s="49">
        <v>4486.75</v>
      </c>
      <c r="C12" s="49">
        <v>134.60249999999999</v>
      </c>
    </row>
    <row r="13" spans="1:3">
      <c r="A13" s="48" t="s">
        <v>8</v>
      </c>
      <c r="B13" s="49">
        <v>2477</v>
      </c>
      <c r="C13" s="49">
        <v>74.31</v>
      </c>
    </row>
    <row r="14" spans="1:3">
      <c r="A14" s="48" t="s">
        <v>14</v>
      </c>
      <c r="B14" s="49">
        <v>4245.3</v>
      </c>
      <c r="C14" s="49">
        <v>127.35900000000001</v>
      </c>
    </row>
    <row r="15" spans="1:3">
      <c r="A15" s="48" t="s">
        <v>42</v>
      </c>
      <c r="B15" s="49">
        <v>63481.350000000006</v>
      </c>
      <c r="C15" s="49">
        <v>1904.4404999999997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C10"/>
  <sheetViews>
    <sheetView workbookViewId="0">
      <selection activeCell="A3" sqref="A3"/>
    </sheetView>
  </sheetViews>
  <sheetFormatPr baseColWidth="10" defaultRowHeight="15.75"/>
  <cols>
    <col min="1" max="1" width="14.625" bestFit="1" customWidth="1"/>
    <col min="2" max="2" width="12.875" bestFit="1" customWidth="1"/>
    <col min="3" max="3" width="15.25" bestFit="1" customWidth="1"/>
  </cols>
  <sheetData>
    <row r="3" spans="1:3">
      <c r="B3" s="47" t="s">
        <v>43</v>
      </c>
    </row>
    <row r="4" spans="1:3">
      <c r="A4" s="47" t="s">
        <v>41</v>
      </c>
      <c r="B4" t="s">
        <v>46</v>
      </c>
      <c r="C4" t="s">
        <v>47</v>
      </c>
    </row>
    <row r="5" spans="1:3">
      <c r="A5" s="48" t="s">
        <v>23</v>
      </c>
      <c r="B5" s="49">
        <v>1222</v>
      </c>
      <c r="C5" s="49">
        <v>1</v>
      </c>
    </row>
    <row r="6" spans="1:3">
      <c r="A6" s="48" t="s">
        <v>24</v>
      </c>
      <c r="B6" s="49">
        <v>3456</v>
      </c>
      <c r="C6" s="49">
        <v>1</v>
      </c>
    </row>
    <row r="7" spans="1:3">
      <c r="A7" s="48" t="s">
        <v>22</v>
      </c>
      <c r="B7" s="49">
        <v>1232</v>
      </c>
      <c r="C7" s="49">
        <v>1</v>
      </c>
    </row>
    <row r="8" spans="1:3">
      <c r="A8" s="48" t="s">
        <v>25</v>
      </c>
      <c r="B8" s="49">
        <v>4566</v>
      </c>
      <c r="C8" s="49">
        <v>1</v>
      </c>
    </row>
    <row r="9" spans="1:3">
      <c r="A9" s="48" t="s">
        <v>21</v>
      </c>
      <c r="B9" s="49">
        <v>4276</v>
      </c>
      <c r="C9" s="49">
        <v>6</v>
      </c>
    </row>
    <row r="10" spans="1:3">
      <c r="A10" s="48" t="s">
        <v>42</v>
      </c>
      <c r="B10" s="49">
        <v>14752</v>
      </c>
      <c r="C10" s="49">
        <v>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3:F9"/>
  <sheetViews>
    <sheetView tabSelected="1" workbookViewId="0">
      <selection activeCell="F9" sqref="F9"/>
    </sheetView>
  </sheetViews>
  <sheetFormatPr baseColWidth="10" defaultRowHeight="15.75"/>
  <cols>
    <col min="1" max="1" width="19.5" customWidth="1"/>
    <col min="2" max="2" width="10.75" customWidth="1"/>
    <col min="3" max="4" width="5.875" customWidth="1"/>
    <col min="5" max="5" width="7.5" customWidth="1"/>
    <col min="6" max="6" width="11.625" customWidth="1"/>
    <col min="7" max="7" width="8.875" customWidth="1"/>
    <col min="8" max="8" width="10" customWidth="1"/>
    <col min="9" max="9" width="11.625" bestFit="1" customWidth="1"/>
  </cols>
  <sheetData>
    <row r="3" spans="1:6">
      <c r="A3" s="47" t="s">
        <v>44</v>
      </c>
      <c r="B3" s="47" t="s">
        <v>48</v>
      </c>
    </row>
    <row r="4" spans="1:6" s="2" customFormat="1">
      <c r="A4" s="50" t="s">
        <v>41</v>
      </c>
      <c r="B4" s="2" t="s">
        <v>23</v>
      </c>
      <c r="C4" s="2" t="s">
        <v>24</v>
      </c>
      <c r="D4" s="2" t="s">
        <v>22</v>
      </c>
      <c r="E4" s="2" t="s">
        <v>25</v>
      </c>
      <c r="F4" s="2" t="s">
        <v>42</v>
      </c>
    </row>
    <row r="5" spans="1:6">
      <c r="A5" s="48" t="s">
        <v>10</v>
      </c>
      <c r="B5" s="49"/>
      <c r="C5" s="49"/>
      <c r="D5" s="49"/>
      <c r="E5" s="49">
        <v>22002</v>
      </c>
      <c r="F5" s="49">
        <v>22002</v>
      </c>
    </row>
    <row r="6" spans="1:6">
      <c r="A6" s="48" t="s">
        <v>6</v>
      </c>
      <c r="B6" s="49"/>
      <c r="C6" s="49"/>
      <c r="D6" s="49">
        <v>10338</v>
      </c>
      <c r="E6" s="49"/>
      <c r="F6" s="49">
        <v>10338</v>
      </c>
    </row>
    <row r="7" spans="1:6">
      <c r="A7" s="48" t="s">
        <v>15</v>
      </c>
      <c r="B7" s="49"/>
      <c r="C7" s="49">
        <v>11221</v>
      </c>
      <c r="D7" s="49"/>
      <c r="E7" s="49"/>
      <c r="F7" s="49">
        <v>11221</v>
      </c>
    </row>
    <row r="8" spans="1:6">
      <c r="A8" s="48" t="s">
        <v>14</v>
      </c>
      <c r="B8" s="49">
        <v>4245.3</v>
      </c>
      <c r="C8" s="49"/>
      <c r="D8" s="49"/>
      <c r="E8" s="49"/>
      <c r="F8" s="49">
        <v>4245.3</v>
      </c>
    </row>
    <row r="9" spans="1:6">
      <c r="A9" s="48" t="s">
        <v>42</v>
      </c>
      <c r="B9" s="49">
        <v>4245.3</v>
      </c>
      <c r="C9" s="49">
        <v>11221</v>
      </c>
      <c r="D9" s="49">
        <v>10338</v>
      </c>
      <c r="E9" s="49">
        <v>22002</v>
      </c>
      <c r="F9" s="49">
        <v>47806.3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K18"/>
  <sheetViews>
    <sheetView showRuler="0" zoomScale="75" zoomScaleNormal="75" zoomScalePageLayoutView="150" workbookViewId="0">
      <selection activeCell="E5" sqref="E5"/>
    </sheetView>
  </sheetViews>
  <sheetFormatPr baseColWidth="10" defaultRowHeight="15.75"/>
  <cols>
    <col min="1" max="1" width="7.125" style="5" customWidth="1"/>
    <col min="2" max="2" width="7.875" customWidth="1"/>
    <col min="3" max="3" width="15.875" customWidth="1"/>
    <col min="4" max="4" width="12.125" style="6" customWidth="1"/>
    <col min="5" max="6" width="12.125" customWidth="1"/>
    <col min="9" max="9" width="12" customWidth="1"/>
  </cols>
  <sheetData>
    <row r="1" spans="1:11" ht="16.5" thickBot="1">
      <c r="A1" s="11" t="s">
        <v>0</v>
      </c>
      <c r="B1" s="12" t="s">
        <v>11</v>
      </c>
      <c r="C1" s="12" t="s">
        <v>3</v>
      </c>
      <c r="D1" s="13" t="s">
        <v>20</v>
      </c>
      <c r="E1" s="12" t="s">
        <v>17</v>
      </c>
      <c r="F1" s="12" t="s">
        <v>18</v>
      </c>
      <c r="G1" s="12" t="s">
        <v>19</v>
      </c>
      <c r="H1" s="12" t="s">
        <v>30</v>
      </c>
      <c r="I1" s="12" t="s">
        <v>29</v>
      </c>
      <c r="J1" s="14" t="s">
        <v>12</v>
      </c>
    </row>
    <row r="2" spans="1:11" ht="16.5" thickBot="1">
      <c r="A2" s="22">
        <v>37144</v>
      </c>
      <c r="B2" s="23">
        <v>1</v>
      </c>
      <c r="C2" s="24" t="s">
        <v>16</v>
      </c>
      <c r="D2" s="25" t="s">
        <v>21</v>
      </c>
      <c r="E2" s="26">
        <v>345</v>
      </c>
      <c r="F2" s="26">
        <v>790</v>
      </c>
      <c r="G2" s="26">
        <v>1274.55</v>
      </c>
      <c r="H2" s="33">
        <f>SUM(E2:G2)</f>
        <v>2409.5500000000002</v>
      </c>
      <c r="I2" s="33">
        <f>AVERAGE(E2:G2)</f>
        <v>803.18333333333339</v>
      </c>
      <c r="J2" s="34">
        <f>H2*$A$18/100</f>
        <v>72.286500000000004</v>
      </c>
      <c r="K2" s="36" t="s">
        <v>32</v>
      </c>
    </row>
    <row r="3" spans="1:11" ht="16.5" thickBot="1">
      <c r="A3" s="15">
        <v>37147</v>
      </c>
      <c r="B3" s="4">
        <v>2</v>
      </c>
      <c r="C3" s="10" t="s">
        <v>5</v>
      </c>
      <c r="D3" s="7" t="s">
        <v>21</v>
      </c>
      <c r="E3" s="8">
        <v>567</v>
      </c>
      <c r="F3" s="8">
        <v>898</v>
      </c>
      <c r="G3" s="8">
        <v>1827</v>
      </c>
      <c r="H3" s="33">
        <f t="shared" ref="H3:H11" si="0">SUM(E3:G3)</f>
        <v>3292</v>
      </c>
      <c r="I3" s="33">
        <f t="shared" ref="I3:I11" si="1">AVERAGE(E3:G3)</f>
        <v>1097.3333333333333</v>
      </c>
      <c r="J3" s="34">
        <f t="shared" ref="J3:J11" si="2">H3*$A$18/100</f>
        <v>98.76</v>
      </c>
    </row>
    <row r="4" spans="1:11" ht="16.5" thickBot="1">
      <c r="A4" s="15">
        <v>37154</v>
      </c>
      <c r="B4" s="4">
        <v>3</v>
      </c>
      <c r="C4" s="10" t="s">
        <v>6</v>
      </c>
      <c r="D4" s="7" t="s">
        <v>22</v>
      </c>
      <c r="E4" s="8">
        <v>1232</v>
      </c>
      <c r="F4" s="8">
        <v>2356</v>
      </c>
      <c r="G4" s="8">
        <v>6750</v>
      </c>
      <c r="H4" s="33">
        <f t="shared" si="0"/>
        <v>10338</v>
      </c>
      <c r="I4" s="33">
        <f t="shared" si="1"/>
        <v>3446</v>
      </c>
      <c r="J4" s="34">
        <f t="shared" si="2"/>
        <v>310.14</v>
      </c>
    </row>
    <row r="5" spans="1:11" ht="16.5" thickBot="1">
      <c r="A5" s="15">
        <v>37158</v>
      </c>
      <c r="B5" s="4">
        <v>2</v>
      </c>
      <c r="C5" s="10" t="s">
        <v>7</v>
      </c>
      <c r="D5" s="9" t="s">
        <v>21</v>
      </c>
      <c r="E5" s="8">
        <v>2333</v>
      </c>
      <c r="F5" s="8">
        <v>1233</v>
      </c>
      <c r="G5" s="8">
        <v>920.75</v>
      </c>
      <c r="H5" s="33">
        <f t="shared" si="0"/>
        <v>4486.75</v>
      </c>
      <c r="I5" s="33">
        <f t="shared" si="1"/>
        <v>1495.5833333333333</v>
      </c>
      <c r="J5" s="34">
        <f t="shared" si="2"/>
        <v>134.60249999999999</v>
      </c>
    </row>
    <row r="6" spans="1:11" ht="16.5" thickBot="1">
      <c r="A6" s="15">
        <v>37161</v>
      </c>
      <c r="B6" s="4">
        <v>1</v>
      </c>
      <c r="C6" s="10" t="s">
        <v>14</v>
      </c>
      <c r="D6" s="7" t="s">
        <v>23</v>
      </c>
      <c r="E6" s="8">
        <v>1222</v>
      </c>
      <c r="F6" s="8">
        <v>1234</v>
      </c>
      <c r="G6" s="8">
        <v>1789.3</v>
      </c>
      <c r="H6" s="33">
        <f t="shared" si="0"/>
        <v>4245.3</v>
      </c>
      <c r="I6" s="33">
        <f t="shared" si="1"/>
        <v>1415.1000000000001</v>
      </c>
      <c r="J6" s="34">
        <f t="shared" si="2"/>
        <v>127.35900000000001</v>
      </c>
    </row>
    <row r="7" spans="1:11" ht="16.5" thickBot="1">
      <c r="A7" s="15">
        <v>37165</v>
      </c>
      <c r="B7" s="4">
        <v>1</v>
      </c>
      <c r="C7" s="10" t="s">
        <v>15</v>
      </c>
      <c r="D7" s="7" t="s">
        <v>24</v>
      </c>
      <c r="E7" s="8">
        <v>3456</v>
      </c>
      <c r="F7" s="8">
        <v>3444</v>
      </c>
      <c r="G7" s="8">
        <v>4321</v>
      </c>
      <c r="H7" s="33">
        <f t="shared" si="0"/>
        <v>11221</v>
      </c>
      <c r="I7" s="33">
        <f t="shared" si="1"/>
        <v>3740.3333333333335</v>
      </c>
      <c r="J7" s="34">
        <f t="shared" si="2"/>
        <v>336.63</v>
      </c>
    </row>
    <row r="8" spans="1:11" ht="16.5" thickBot="1">
      <c r="A8" s="15">
        <v>37167</v>
      </c>
      <c r="B8" s="4">
        <v>5</v>
      </c>
      <c r="C8" s="10" t="s">
        <v>8</v>
      </c>
      <c r="D8" s="9" t="s">
        <v>21</v>
      </c>
      <c r="E8" s="8">
        <v>344</v>
      </c>
      <c r="F8" s="8">
        <v>899</v>
      </c>
      <c r="G8" s="8">
        <v>1234</v>
      </c>
      <c r="H8" s="33">
        <f t="shared" si="0"/>
        <v>2477</v>
      </c>
      <c r="I8" s="33">
        <f t="shared" si="1"/>
        <v>825.66666666666663</v>
      </c>
      <c r="J8" s="34">
        <f t="shared" si="2"/>
        <v>74.31</v>
      </c>
    </row>
    <row r="9" spans="1:11" ht="16.5" thickBot="1">
      <c r="A9" s="15">
        <v>37179</v>
      </c>
      <c r="B9" s="4">
        <v>3</v>
      </c>
      <c r="C9" s="10" t="s">
        <v>9</v>
      </c>
      <c r="D9" s="9" t="s">
        <v>21</v>
      </c>
      <c r="E9" s="8">
        <v>453</v>
      </c>
      <c r="F9" s="8">
        <v>344</v>
      </c>
      <c r="G9" s="8">
        <v>913.5</v>
      </c>
      <c r="H9" s="33">
        <f t="shared" si="0"/>
        <v>1710.5</v>
      </c>
      <c r="I9" s="33">
        <f t="shared" si="1"/>
        <v>570.16666666666663</v>
      </c>
      <c r="J9" s="34">
        <f t="shared" si="2"/>
        <v>51.314999999999998</v>
      </c>
    </row>
    <row r="10" spans="1:11" ht="16.5" thickBot="1">
      <c r="A10" s="15">
        <v>37187</v>
      </c>
      <c r="B10" s="4">
        <v>1</v>
      </c>
      <c r="C10" s="10" t="s">
        <v>4</v>
      </c>
      <c r="D10" s="9" t="s">
        <v>21</v>
      </c>
      <c r="E10" s="8">
        <v>234</v>
      </c>
      <c r="F10" s="8">
        <v>449</v>
      </c>
      <c r="G10" s="8">
        <v>616.25</v>
      </c>
      <c r="H10" s="33">
        <f t="shared" si="0"/>
        <v>1299.25</v>
      </c>
      <c r="I10" s="33">
        <f t="shared" si="1"/>
        <v>433.08333333333331</v>
      </c>
      <c r="J10" s="34">
        <f t="shared" si="2"/>
        <v>38.977499999999999</v>
      </c>
    </row>
    <row r="11" spans="1:11">
      <c r="A11" s="15">
        <v>37193</v>
      </c>
      <c r="B11" s="4">
        <v>5</v>
      </c>
      <c r="C11" s="10" t="s">
        <v>10</v>
      </c>
      <c r="D11" s="7" t="s">
        <v>25</v>
      </c>
      <c r="E11" s="8">
        <v>4566</v>
      </c>
      <c r="F11" s="8">
        <v>4980</v>
      </c>
      <c r="G11" s="8">
        <v>12456</v>
      </c>
      <c r="H11" s="33">
        <f t="shared" si="0"/>
        <v>22002</v>
      </c>
      <c r="I11" s="33">
        <f t="shared" si="1"/>
        <v>7334</v>
      </c>
      <c r="J11" s="34">
        <f t="shared" si="2"/>
        <v>660.06</v>
      </c>
    </row>
    <row r="12" spans="1:11">
      <c r="A12" s="27"/>
      <c r="B12" s="16"/>
      <c r="C12" s="31" t="s">
        <v>26</v>
      </c>
      <c r="D12" s="31"/>
      <c r="E12" s="32">
        <f>MAX(E2:E11)</f>
        <v>4566</v>
      </c>
      <c r="F12" s="32">
        <f t="shared" ref="F12:G12" si="3">MAX(F2:F11)</f>
        <v>4980</v>
      </c>
      <c r="G12" s="32">
        <f t="shared" si="3"/>
        <v>12456</v>
      </c>
      <c r="H12" s="16"/>
      <c r="I12" s="16"/>
      <c r="J12" s="17"/>
    </row>
    <row r="13" spans="1:11">
      <c r="A13" s="27"/>
      <c r="B13" s="16"/>
      <c r="C13" s="31" t="s">
        <v>27</v>
      </c>
      <c r="D13" s="31"/>
      <c r="E13" s="32">
        <f>MIN(E3:E11)</f>
        <v>234</v>
      </c>
      <c r="F13" s="32">
        <f t="shared" ref="F13:G13" si="4">MIN(F3:F11)</f>
        <v>344</v>
      </c>
      <c r="G13" s="32">
        <f t="shared" si="4"/>
        <v>616.25</v>
      </c>
      <c r="H13" s="16"/>
      <c r="I13" s="16"/>
      <c r="J13" s="17"/>
    </row>
    <row r="14" spans="1:11">
      <c r="A14" s="27"/>
      <c r="B14" s="16"/>
      <c r="C14" s="31" t="s">
        <v>28</v>
      </c>
      <c r="D14" s="31"/>
      <c r="E14" s="32">
        <f>AVERAGE(E2:E11)</f>
        <v>1475.2</v>
      </c>
      <c r="F14" s="32">
        <f t="shared" ref="F14:G14" si="5">AVERAGE(F2:F11)</f>
        <v>1662.7</v>
      </c>
      <c r="G14" s="32">
        <f t="shared" si="5"/>
        <v>3210.2349999999997</v>
      </c>
      <c r="H14" s="16"/>
      <c r="I14" s="16"/>
      <c r="J14" s="35">
        <f>AVERAGE(J2:J11)</f>
        <v>190.44405</v>
      </c>
      <c r="K14" s="36" t="s">
        <v>31</v>
      </c>
    </row>
    <row r="15" spans="1:11">
      <c r="A15" s="27"/>
      <c r="B15" s="16"/>
      <c r="C15" s="16"/>
      <c r="D15" s="37" t="s">
        <v>33</v>
      </c>
      <c r="E15" s="38">
        <f>J14*75/100+J14</f>
        <v>333.27708749999999</v>
      </c>
      <c r="F15" s="16"/>
      <c r="G15" s="16"/>
      <c r="H15" s="16"/>
      <c r="I15" s="16"/>
      <c r="J15" s="17"/>
    </row>
    <row r="16" spans="1:11">
      <c r="A16" s="29" t="s">
        <v>13</v>
      </c>
      <c r="B16" s="16"/>
      <c r="C16" s="16"/>
      <c r="D16" s="18"/>
      <c r="E16" s="16"/>
      <c r="F16" s="16"/>
      <c r="G16" s="16"/>
      <c r="H16" s="16"/>
      <c r="I16" s="16"/>
      <c r="J16" s="17"/>
    </row>
    <row r="17" spans="1:10">
      <c r="A17" s="30"/>
      <c r="B17" s="16"/>
      <c r="C17" s="16"/>
      <c r="D17" s="18"/>
      <c r="E17" s="16"/>
      <c r="F17" s="16"/>
      <c r="G17" s="16"/>
      <c r="H17" s="16"/>
      <c r="I17" s="16"/>
      <c r="J17" s="17"/>
    </row>
    <row r="18" spans="1:10" ht="16.5" thickBot="1">
      <c r="A18" s="28">
        <v>3</v>
      </c>
      <c r="B18" s="19"/>
      <c r="C18" s="19"/>
      <c r="D18" s="20"/>
      <c r="E18" s="19"/>
      <c r="F18" s="19"/>
      <c r="G18" s="19"/>
      <c r="H18" s="19"/>
      <c r="I18" s="19"/>
      <c r="J18" s="21"/>
    </row>
  </sheetData>
  <mergeCells count="4">
    <mergeCell ref="A16:A17"/>
    <mergeCell ref="C12:D12"/>
    <mergeCell ref="C13:D13"/>
    <mergeCell ref="C14:D14"/>
  </mergeCells>
  <conditionalFormatting sqref="E2:G11">
    <cfRule type="cellIs" dxfId="5" priority="6" operator="greaterThan">
      <formula>1000</formula>
    </cfRule>
    <cfRule type="cellIs" dxfId="4" priority="5" operator="greaterThan">
      <formula>10000</formula>
    </cfRule>
  </conditionalFormatting>
  <conditionalFormatting sqref="J2:J11">
    <cfRule type="aboveAverage" dxfId="3" priority="1" aboveAverage="0"/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condicional</vt:lpstr>
      <vt:lpstr>Tipos de formulas de porcentaje</vt:lpstr>
      <vt:lpstr>Informe Venta y comisiones</vt:lpstr>
      <vt:lpstr>Informe de cuentas</vt:lpstr>
      <vt:lpstr>Hoja4</vt:lpstr>
      <vt:lpstr>Comisiones completas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Alumno</dc:creator>
  <cp:lastModifiedBy>Alumno Delta</cp:lastModifiedBy>
  <dcterms:created xsi:type="dcterms:W3CDTF">2016-02-07T13:21:21Z</dcterms:created>
  <dcterms:modified xsi:type="dcterms:W3CDTF">2017-04-03T14:14:22Z</dcterms:modified>
</cp:coreProperties>
</file>